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ézar\Documents\Arquivos\Empresa de consultoria\a prefeituras\Rosario\planilhas de custos\"/>
    </mc:Choice>
  </mc:AlternateContent>
  <bookViews>
    <workbookView xWindow="-120" yWindow="-120" windowWidth="20730" windowHeight="11160"/>
  </bookViews>
  <sheets>
    <sheet name="van 15 lug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1" l="1"/>
  <c r="D41" i="1" l="1"/>
  <c r="C36" i="1"/>
  <c r="D42" i="1" s="1"/>
  <c r="B18" i="1" l="1"/>
  <c r="B8" i="1"/>
  <c r="D5" i="1"/>
  <c r="D40" i="1" l="1"/>
  <c r="D39" i="1"/>
  <c r="D43" i="1" s="1"/>
  <c r="C37" i="1"/>
  <c r="D38" i="1" s="1"/>
  <c r="H57" i="1"/>
  <c r="H55" i="1"/>
  <c r="D45" i="1" l="1"/>
  <c r="D44" i="1" l="1"/>
  <c r="I46" i="1" s="1"/>
  <c r="D46" i="1"/>
  <c r="C31" i="1"/>
  <c r="D18" i="1"/>
  <c r="I55" i="1" l="1"/>
  <c r="I54" i="1"/>
  <c r="I56" i="1"/>
  <c r="I50" i="1"/>
  <c r="I49" i="1"/>
  <c r="I51" i="1"/>
  <c r="I53" i="1"/>
  <c r="I52" i="1"/>
  <c r="D14" i="1"/>
  <c r="C11" i="1" l="1"/>
  <c r="B22" i="1" s="1"/>
  <c r="B9" i="1"/>
  <c r="C10" i="1" s="1"/>
  <c r="B21" i="1" s="1"/>
  <c r="C15" i="1"/>
  <c r="C17" i="1" s="1"/>
  <c r="C20" i="1" l="1"/>
  <c r="C19" i="1"/>
  <c r="D19" i="1" s="1"/>
  <c r="C16" i="1"/>
  <c r="C21" i="1" l="1"/>
  <c r="D17" i="1"/>
  <c r="D16" i="1"/>
  <c r="D15" i="1"/>
  <c r="C22" i="1" l="1"/>
  <c r="D22" i="1" s="1"/>
  <c r="D21" i="1"/>
  <c r="I57" i="1" l="1"/>
  <c r="I59" i="1" s="1"/>
  <c r="I60" i="1" s="1"/>
  <c r="B20" i="1" s="1"/>
  <c r="D20" i="1" s="1"/>
  <c r="D23" i="1" s="1"/>
  <c r="D26" i="1" l="1"/>
  <c r="D25" i="1"/>
  <c r="D27" i="1" l="1"/>
  <c r="D28" i="1" s="1"/>
  <c r="D30" i="1" s="1"/>
  <c r="D31" i="1" s="1"/>
</calcChain>
</file>

<file path=xl/comments1.xml><?xml version="1.0" encoding="utf-8"?>
<comments xmlns="http://schemas.openxmlformats.org/spreadsheetml/2006/main">
  <authors>
    <author>Oscar Emil Soares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<sst xmlns="http://schemas.openxmlformats.org/spreadsheetml/2006/main" count="86" uniqueCount="86">
  <si>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</si>
  <si>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</si>
  <si>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</si>
  <si>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</si>
  <si>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</si>
  <si>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</si>
  <si>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</si>
  <si>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</si>
  <si>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</si>
  <si>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</si>
  <si>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</si>
  <si>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</si>
  <si>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</si>
  <si>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</si>
  <si>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</si>
  <si>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</si>
  <si>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</si>
  <si>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</si>
  <si>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</si>
  <si>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</si>
  <si>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</si>
  <si>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</si>
  <si>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</si>
  <si>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</si>
  <si>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</si>
  <si>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</si>
  <si>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</si>
  <si>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</si>
  <si>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</si>
  <si>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</si>
  <si>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</si>
  <si>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</si>
  <si>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</si>
  <si>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</si>
  <si>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</si>
  <si>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</si>
  <si>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</si>
  <si>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</si>
  <si>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</si>
  <si>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</si>
  <si>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</si>
  <si>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</si>
  <si>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</si>
  <si>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</si>
  <si>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</si>
  <si>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</si>
  <si>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</si>
  <si>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</si>
  <si>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</si>
  <si>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</si>
  <si>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</si>
  <si>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</si>
  <si>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</si>
  <si>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</si>
  <si>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</si>
  <si>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</si>
  <si>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</si>
  <si>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</si>
  <si>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</si>
  <si>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</si>
  <si>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</si>
  <si>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</si>
  <si>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</si>
  <si>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</si>
  <si>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</si>
  <si>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</si>
  <si>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</si>
  <si>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</si>
  <si>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</si>
  <si>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</si>
  <si>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</si>
  <si>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</si>
  <si>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</si>
  <si>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</si>
  <si>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</si>
  <si>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</si>
  <si>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</si>
  <si>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van 15 lugares transporte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</si>
  <si>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</si>
  <si>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</si>
  <si>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</si>
  <si>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</si>
  <si>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</si>
  <si>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</si>
  <si>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</si>
  <si>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SINDICATO DAS EMPRESAS DE TRANSPORTE COLETIVO RODOVIARIO INTERMUNICIPAL,INTERESTADUAL E INTERNACIONAL DO ESTADO DO, CNPJ n. 04.418.876/0001-03 - estimando dissidio de 7% para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</si>
</sst>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sqref="A1:F1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 x14ac:dyDescent="0.25">
      <c r="A1" s="43" t="s">
        <v>7</v>
      </c>
      <c r="B1" s="43"/>
      <c r="C1" s="43"/>
      <c r="D1" s="43"/>
      <c r="E1" s="43"/>
      <c r="F1" s="43"/>
    </row>
    <row r="2" spans="1:6" x14ac:dyDescent="0.25">
      <c r="A2" s="6" t="s">
        <v>22</v>
      </c>
      <c r="B2" s="6"/>
      <c r="C2" s="6"/>
      <c r="D2" s="6"/>
      <c r="E2" s="6"/>
      <c r="F2" s="6"/>
    </row>
    <row r="3" spans="1:6" x14ac:dyDescent="0.25">
      <c r="A3" s="35"/>
      <c r="B3" s="41" t="s">
        <v>78</v>
      </c>
      <c r="C3" s="35"/>
      <c r="D3" s="35">
        <v>90</v>
      </c>
      <c r="E3" s="35"/>
      <c r="F3" s="35"/>
    </row>
    <row r="4" spans="1:6" x14ac:dyDescent="0.25">
      <c r="A4" s="35"/>
      <c r="B4" s="41" t="s">
        <v>79</v>
      </c>
      <c r="C4" s="35"/>
      <c r="D4" s="35">
        <v>20</v>
      </c>
      <c r="E4" s="35"/>
      <c r="F4" s="35"/>
    </row>
    <row r="5" spans="1:6" x14ac:dyDescent="0.25">
      <c r="A5" s="10" t="s">
        <v>77</v>
      </c>
      <c r="B5" t="s">
        <v>23</v>
      </c>
      <c r="D5">
        <f>D3*D4</f>
        <v>1800</v>
      </c>
    </row>
    <row r="7" spans="1:6" x14ac:dyDescent="0.25">
      <c r="A7" s="6" t="s">
        <v>9</v>
      </c>
      <c r="B7" s="7">
        <v>120000</v>
      </c>
      <c r="C7" s="6"/>
      <c r="D7" s="6"/>
      <c r="E7" s="6"/>
      <c r="F7" s="6"/>
    </row>
    <row r="8" spans="1:6" x14ac:dyDescent="0.25">
      <c r="A8" s="6" t="s">
        <v>80</v>
      </c>
      <c r="B8" s="7">
        <f>B7*20%</f>
        <v>24000</v>
      </c>
      <c r="C8" s="6"/>
      <c r="D8" s="6"/>
      <c r="E8" s="6"/>
      <c r="F8" s="6"/>
    </row>
    <row r="9" spans="1:6" x14ac:dyDescent="0.25">
      <c r="A9" s="6" t="s">
        <v>10</v>
      </c>
      <c r="B9" s="7">
        <f>B7-B8</f>
        <v>96000</v>
      </c>
      <c r="C9" s="6"/>
      <c r="D9" s="6"/>
      <c r="E9" s="6"/>
      <c r="F9" s="6"/>
    </row>
    <row r="10" spans="1:6" x14ac:dyDescent="0.25">
      <c r="A10" s="6" t="s">
        <v>11</v>
      </c>
      <c r="B10" s="7">
        <v>60</v>
      </c>
      <c r="C10" s="7">
        <f>B9/B10</f>
        <v>1600</v>
      </c>
      <c r="D10" s="6"/>
      <c r="E10" s="6"/>
      <c r="F10" s="6"/>
    </row>
    <row r="11" spans="1:6" x14ac:dyDescent="0.25">
      <c r="A11" s="6" t="s">
        <v>13</v>
      </c>
      <c r="B11" s="15">
        <v>0.13750000000000001</v>
      </c>
      <c r="C11" s="8">
        <f>B7*B11/12</f>
        <v>1375</v>
      </c>
      <c r="D11" s="6"/>
      <c r="E11" s="6"/>
      <c r="F11" s="6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6.6</v>
      </c>
      <c r="C14" s="2">
        <v>4</v>
      </c>
      <c r="D14" s="3">
        <f t="shared" ref="D14:D20" si="0">B14/C14</f>
        <v>1.65</v>
      </c>
    </row>
    <row r="15" spans="1:6" x14ac:dyDescent="0.25">
      <c r="A15" s="2" t="s">
        <v>6</v>
      </c>
      <c r="B15" s="3">
        <v>400</v>
      </c>
      <c r="C15" s="2">
        <f>D5</f>
        <v>1800</v>
      </c>
      <c r="D15" s="3">
        <f t="shared" si="0"/>
        <v>0.22222222222222221</v>
      </c>
    </row>
    <row r="16" spans="1:6" x14ac:dyDescent="0.25">
      <c r="A16" s="2" t="s">
        <v>20</v>
      </c>
      <c r="B16" s="3"/>
      <c r="C16" s="2">
        <f>C15*12</f>
        <v>21600</v>
      </c>
      <c r="D16" s="3">
        <f t="shared" si="0"/>
        <v>0</v>
      </c>
    </row>
    <row r="17" spans="1:4" x14ac:dyDescent="0.25">
      <c r="A17" s="2" t="s">
        <v>3</v>
      </c>
      <c r="B17" s="3">
        <v>600</v>
      </c>
      <c r="C17" s="2">
        <f>C15</f>
        <v>1800</v>
      </c>
      <c r="D17" s="3">
        <f t="shared" si="0"/>
        <v>0.33333333333333331</v>
      </c>
    </row>
    <row r="18" spans="1:4" x14ac:dyDescent="0.25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 x14ac:dyDescent="0.25">
      <c r="A19" s="2" t="s">
        <v>26</v>
      </c>
      <c r="B19" s="3">
        <v>250</v>
      </c>
      <c r="C19" s="2">
        <f>C17</f>
        <v>1800</v>
      </c>
      <c r="D19" s="3">
        <f t="shared" si="0"/>
        <v>0.1388888888888889</v>
      </c>
    </row>
    <row r="20" spans="1:4" x14ac:dyDescent="0.25">
      <c r="A20" s="2" t="s">
        <v>4</v>
      </c>
      <c r="B20" s="3">
        <f>I60</f>
        <v>5474.4898646464653</v>
      </c>
      <c r="C20" s="2">
        <f>C17</f>
        <v>1800</v>
      </c>
      <c r="D20" s="3">
        <f t="shared" si="0"/>
        <v>3.0413832581369253</v>
      </c>
    </row>
    <row r="21" spans="1:4" x14ac:dyDescent="0.25">
      <c r="A21" s="2" t="s">
        <v>12</v>
      </c>
      <c r="B21" s="3">
        <f>C10</f>
        <v>1600</v>
      </c>
      <c r="C21" s="2">
        <f>C20</f>
        <v>1800</v>
      </c>
      <c r="D21" s="3">
        <f t="shared" ref="D21:D22" si="1">B21/C21</f>
        <v>0.88888888888888884</v>
      </c>
    </row>
    <row r="22" spans="1:4" x14ac:dyDescent="0.25">
      <c r="A22" s="2" t="s">
        <v>14</v>
      </c>
      <c r="B22" s="9">
        <f>C11</f>
        <v>1375</v>
      </c>
      <c r="C22" s="2">
        <f>C21</f>
        <v>1800</v>
      </c>
      <c r="D22" s="3">
        <f t="shared" si="1"/>
        <v>0.76388888888888884</v>
      </c>
    </row>
    <row r="23" spans="1:4" x14ac:dyDescent="0.25">
      <c r="A23" s="4" t="s">
        <v>24</v>
      </c>
      <c r="B23" s="4"/>
      <c r="C23" s="4" t="s">
        <v>5</v>
      </c>
      <c r="D23" s="5">
        <f>SUM(D14:D22)</f>
        <v>7.0928911946448618</v>
      </c>
    </row>
    <row r="25" spans="1:4" x14ac:dyDescent="0.25">
      <c r="A25" s="2" t="s">
        <v>17</v>
      </c>
      <c r="B25" s="2"/>
      <c r="C25" s="11">
        <v>0.15</v>
      </c>
      <c r="D25" s="9">
        <f>D23*C25</f>
        <v>1.0639336791967293</v>
      </c>
    </row>
    <row r="26" spans="1:4" x14ac:dyDescent="0.25">
      <c r="A26" s="2" t="s">
        <v>18</v>
      </c>
      <c r="B26" s="2"/>
      <c r="C26" s="11">
        <v>0.15</v>
      </c>
      <c r="D26" s="9">
        <f>D23*C26</f>
        <v>1.0639336791967293</v>
      </c>
    </row>
    <row r="27" spans="1:4" x14ac:dyDescent="0.25">
      <c r="A27" s="12" t="s">
        <v>15</v>
      </c>
      <c r="B27" s="12"/>
      <c r="C27" s="12"/>
      <c r="D27" s="13">
        <f>D26+D25+D23</f>
        <v>9.2207585530383209</v>
      </c>
    </row>
    <row r="28" spans="1:4" x14ac:dyDescent="0.25">
      <c r="A28" s="2" t="s">
        <v>16</v>
      </c>
      <c r="B28" s="2"/>
      <c r="C28" s="14">
        <v>6.6500000000000004E-2</v>
      </c>
      <c r="D28" s="9">
        <f>D27*C28</f>
        <v>0.61318044377704839</v>
      </c>
    </row>
    <row r="29" spans="1:4" x14ac:dyDescent="0.25">
      <c r="A29" s="2" t="s">
        <v>19</v>
      </c>
      <c r="B29" s="2"/>
      <c r="C29" s="11"/>
      <c r="D29" s="9"/>
    </row>
    <row r="30" spans="1:4" x14ac:dyDescent="0.25">
      <c r="A30" s="12" t="s">
        <v>25</v>
      </c>
      <c r="B30" s="12"/>
      <c r="C30" s="12"/>
      <c r="D30" s="13">
        <f>D27+D28</f>
        <v>9.8339389968153696</v>
      </c>
    </row>
    <row r="31" spans="1:4" x14ac:dyDescent="0.25">
      <c r="A31" s="16" t="s">
        <v>27</v>
      </c>
      <c r="B31" s="2"/>
      <c r="C31" s="2">
        <f>D5</f>
        <v>1800</v>
      </c>
      <c r="D31" s="9">
        <f>D30*C31</f>
        <v>17701.090194267665</v>
      </c>
    </row>
    <row r="33" spans="1:9" ht="50.25" customHeight="1" x14ac:dyDescent="0.25">
      <c r="A33" s="50" t="s">
        <v>85</v>
      </c>
      <c r="B33" s="50"/>
      <c r="C33" s="50"/>
      <c r="D33" s="50"/>
    </row>
    <row r="34" spans="1:9" x14ac:dyDescent="0.25">
      <c r="A34" s="10" t="s">
        <v>62</v>
      </c>
      <c r="D34" s="17"/>
    </row>
    <row r="35" spans="1:9" x14ac:dyDescent="0.25">
      <c r="A35" s="12" t="s">
        <v>81</v>
      </c>
      <c r="B35" s="2"/>
      <c r="C35" s="3">
        <f>2933.17*1.07</f>
        <v>3138.4919000000004</v>
      </c>
      <c r="D35" s="9">
        <v>220</v>
      </c>
    </row>
    <row r="36" spans="1:9" x14ac:dyDescent="0.25">
      <c r="A36" s="2" t="s">
        <v>82</v>
      </c>
      <c r="B36" s="2"/>
      <c r="C36" s="3">
        <f>C35/D35*200</f>
        <v>2853.1744545454549</v>
      </c>
      <c r="D36" s="9"/>
    </row>
    <row r="37" spans="1:9" x14ac:dyDescent="0.25">
      <c r="A37" s="2" t="s">
        <v>52</v>
      </c>
      <c r="B37" s="11">
        <v>0.2</v>
      </c>
      <c r="C37" s="9">
        <f>C36*B37</f>
        <v>570.63489090909104</v>
      </c>
      <c r="D37" s="2"/>
    </row>
    <row r="38" spans="1:9" x14ac:dyDescent="0.25">
      <c r="A38" s="32" t="s">
        <v>60</v>
      </c>
      <c r="B38" s="11"/>
      <c r="C38" s="9"/>
      <c r="D38" s="13">
        <f>C37+C36</f>
        <v>3423.809345454546</v>
      </c>
    </row>
    <row r="39" spans="1:9" x14ac:dyDescent="0.25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 x14ac:dyDescent="0.25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 x14ac:dyDescent="0.25">
      <c r="A41" s="2" t="s">
        <v>83</v>
      </c>
      <c r="B41" s="2"/>
      <c r="C41" s="42">
        <v>0.1</v>
      </c>
      <c r="D41" s="3">
        <f>-D40*C41</f>
        <v>-24.203000000000003</v>
      </c>
    </row>
    <row r="42" spans="1:9" x14ac:dyDescent="0.25">
      <c r="A42" s="2" t="s">
        <v>84</v>
      </c>
      <c r="B42" s="2"/>
      <c r="C42" s="42">
        <v>0.06</v>
      </c>
      <c r="D42" s="3">
        <f>-C36*C42</f>
        <v>-171.19046727272729</v>
      </c>
      <c r="E42" s="17"/>
    </row>
    <row r="43" spans="1:9" x14ac:dyDescent="0.25">
      <c r="A43" s="12" t="s">
        <v>55</v>
      </c>
      <c r="B43" s="12"/>
      <c r="C43" s="12"/>
      <c r="D43" s="13">
        <f>SUM(D38:D42)</f>
        <v>3658.4458781818189</v>
      </c>
    </row>
    <row r="44" spans="1:9" x14ac:dyDescent="0.25">
      <c r="A44" s="2" t="s">
        <v>56</v>
      </c>
      <c r="B44" s="2"/>
      <c r="C44" s="2"/>
      <c r="D44" s="9">
        <f>D43/12</f>
        <v>304.87048984848491</v>
      </c>
    </row>
    <row r="45" spans="1:9" x14ac:dyDescent="0.25">
      <c r="A45" s="2" t="s">
        <v>57</v>
      </c>
      <c r="B45" s="2"/>
      <c r="C45" s="2"/>
      <c r="D45" s="3">
        <f>(D43/3)/12</f>
        <v>101.62349661616163</v>
      </c>
    </row>
    <row r="46" spans="1:9" x14ac:dyDescent="0.25">
      <c r="A46" s="12" t="s">
        <v>58</v>
      </c>
      <c r="B46" s="12"/>
      <c r="C46" s="12"/>
      <c r="D46" s="31">
        <f>D45+D44+D43</f>
        <v>4064.9398646464656</v>
      </c>
      <c r="E46" s="10" t="s">
        <v>59</v>
      </c>
      <c r="F46" s="10"/>
      <c r="G46" s="10"/>
      <c r="H46" s="10"/>
      <c r="I46" s="30">
        <f>D38+D44+D45</f>
        <v>3830.3033319191923</v>
      </c>
    </row>
    <row r="48" spans="1:9" ht="30" x14ac:dyDescent="0.25">
      <c r="A48" s="18" t="s">
        <v>29</v>
      </c>
      <c r="B48" s="44" t="s">
        <v>30</v>
      </c>
      <c r="C48" s="45"/>
      <c r="D48" s="45"/>
      <c r="E48" s="45"/>
      <c r="F48" s="45"/>
      <c r="G48" s="46"/>
      <c r="H48" s="19" t="s">
        <v>31</v>
      </c>
      <c r="I48" s="19" t="s">
        <v>32</v>
      </c>
    </row>
    <row r="49" spans="1:9" x14ac:dyDescent="0.25">
      <c r="A49" s="20" t="s">
        <v>33</v>
      </c>
      <c r="B49" s="47" t="s">
        <v>34</v>
      </c>
      <c r="C49" s="48"/>
      <c r="D49" s="48"/>
      <c r="E49" s="48"/>
      <c r="F49" s="48"/>
      <c r="G49" s="49"/>
      <c r="H49" s="21">
        <v>0.2</v>
      </c>
      <c r="I49" s="22">
        <f>$I$46*H49</f>
        <v>766.06066638383845</v>
      </c>
    </row>
    <row r="50" spans="1:9" x14ac:dyDescent="0.25">
      <c r="A50" s="20" t="s">
        <v>35</v>
      </c>
      <c r="B50" s="47" t="s">
        <v>36</v>
      </c>
      <c r="C50" s="48"/>
      <c r="D50" s="48"/>
      <c r="E50" s="48"/>
      <c r="F50" s="48"/>
      <c r="G50" s="49"/>
      <c r="H50" s="21">
        <v>1.4999999999999999E-2</v>
      </c>
      <c r="I50" s="22">
        <f t="shared" ref="I50:I56" si="2">$I$46*H50</f>
        <v>57.454549978787881</v>
      </c>
    </row>
    <row r="51" spans="1:9" x14ac:dyDescent="0.25">
      <c r="A51" s="20" t="s">
        <v>37</v>
      </c>
      <c r="B51" s="47" t="s">
        <v>38</v>
      </c>
      <c r="C51" s="48"/>
      <c r="D51" s="48"/>
      <c r="E51" s="48"/>
      <c r="F51" s="48"/>
      <c r="G51" s="49"/>
      <c r="H51" s="21">
        <v>0.01</v>
      </c>
      <c r="I51" s="22">
        <f t="shared" si="2"/>
        <v>38.303033319191925</v>
      </c>
    </row>
    <row r="52" spans="1:9" x14ac:dyDescent="0.25">
      <c r="A52" s="20" t="s">
        <v>39</v>
      </c>
      <c r="B52" s="47" t="s">
        <v>40</v>
      </c>
      <c r="C52" s="48"/>
      <c r="D52" s="48"/>
      <c r="E52" s="48"/>
      <c r="F52" s="48"/>
      <c r="G52" s="49"/>
      <c r="H52" s="21">
        <v>2E-3</v>
      </c>
      <c r="I52" s="22">
        <f t="shared" si="2"/>
        <v>7.6606066638383847</v>
      </c>
    </row>
    <row r="53" spans="1:9" x14ac:dyDescent="0.25">
      <c r="A53" s="20" t="s">
        <v>41</v>
      </c>
      <c r="B53" s="54" t="s">
        <v>42</v>
      </c>
      <c r="C53" s="55"/>
      <c r="D53" s="55"/>
      <c r="E53" s="55"/>
      <c r="F53" s="55"/>
      <c r="G53" s="56"/>
      <c r="H53" s="21">
        <v>2.5000000000000001E-2</v>
      </c>
      <c r="I53" s="22">
        <f t="shared" si="2"/>
        <v>95.757583297979807</v>
      </c>
    </row>
    <row r="54" spans="1:9" x14ac:dyDescent="0.25">
      <c r="A54" s="20" t="s">
        <v>43</v>
      </c>
      <c r="B54" s="54" t="s">
        <v>44</v>
      </c>
      <c r="C54" s="55"/>
      <c r="D54" s="55"/>
      <c r="E54" s="55"/>
      <c r="F54" s="55"/>
      <c r="G54" s="56"/>
      <c r="H54" s="23">
        <v>0.08</v>
      </c>
      <c r="I54" s="22">
        <f t="shared" si="2"/>
        <v>306.4242665535354</v>
      </c>
    </row>
    <row r="55" spans="1:9" x14ac:dyDescent="0.25">
      <c r="A55" s="20" t="s">
        <v>45</v>
      </c>
      <c r="B55" s="57" t="s">
        <v>46</v>
      </c>
      <c r="C55" s="58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2"/>
        <v>114.90909995757576</v>
      </c>
    </row>
    <row r="56" spans="1:9" x14ac:dyDescent="0.25">
      <c r="A56" s="20" t="s">
        <v>49</v>
      </c>
      <c r="B56" s="54" t="s">
        <v>50</v>
      </c>
      <c r="C56" s="55"/>
      <c r="D56" s="55"/>
      <c r="E56" s="55"/>
      <c r="F56" s="55"/>
      <c r="G56" s="56"/>
      <c r="H56" s="21">
        <v>6.0000000000000001E-3</v>
      </c>
      <c r="I56" s="22">
        <f t="shared" si="2"/>
        <v>22.981819991515152</v>
      </c>
    </row>
    <row r="57" spans="1:9" x14ac:dyDescent="0.25">
      <c r="A57" s="51" t="s">
        <v>51</v>
      </c>
      <c r="B57" s="52"/>
      <c r="C57" s="52"/>
      <c r="D57" s="52"/>
      <c r="E57" s="52"/>
      <c r="F57" s="52"/>
      <c r="G57" s="53"/>
      <c r="H57" s="28">
        <f>SUM(H49:H56)</f>
        <v>0.3680000000000001</v>
      </c>
      <c r="I57" s="29">
        <f>TRUNC(SUM(I49:I56),2)</f>
        <v>1409.55</v>
      </c>
    </row>
    <row r="59" spans="1:9" x14ac:dyDescent="0.25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5474.4898646464653</v>
      </c>
    </row>
    <row r="60" spans="1:9" x14ac:dyDescent="0.25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5474.4898646464653</v>
      </c>
    </row>
    <row r="64" spans="1:9" x14ac:dyDescent="0.25">
      <c r="A64" s="36" t="s">
        <v>64</v>
      </c>
    </row>
    <row r="65" spans="1:1" x14ac:dyDescent="0.25">
      <c r="A65" s="37" t="s">
        <v>65</v>
      </c>
    </row>
    <row r="66" spans="1:1" x14ac:dyDescent="0.25">
      <c r="A66" s="37" t="s">
        <v>66</v>
      </c>
    </row>
    <row r="67" spans="1:1" x14ac:dyDescent="0.25">
      <c r="A67" s="37" t="s">
        <v>67</v>
      </c>
    </row>
    <row r="68" spans="1:1" x14ac:dyDescent="0.25">
      <c r="A68" s="37" t="s">
        <v>68</v>
      </c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8" t="s">
        <v>69</v>
      </c>
    </row>
    <row r="73" spans="1:1" x14ac:dyDescent="0.25">
      <c r="A73" s="39" t="s">
        <v>70</v>
      </c>
    </row>
    <row r="74" spans="1:1" x14ac:dyDescent="0.25">
      <c r="A74" s="39" t="s">
        <v>71</v>
      </c>
    </row>
    <row r="75" spans="1:1" x14ac:dyDescent="0.25">
      <c r="A75" s="39" t="s">
        <v>72</v>
      </c>
    </row>
    <row r="76" spans="1:1" x14ac:dyDescent="0.25">
      <c r="A76" s="39" t="s">
        <v>73</v>
      </c>
    </row>
    <row r="77" spans="1:1" x14ac:dyDescent="0.25">
      <c r="A77" s="39" t="s">
        <v>74</v>
      </c>
    </row>
    <row r="78" spans="1:1" x14ac:dyDescent="0.25">
      <c r="A78" s="39" t="s">
        <v>75</v>
      </c>
    </row>
    <row r="79" spans="1:1" x14ac:dyDescent="0.25">
      <c r="A79" s="40" t="s">
        <v>76</v>
      </c>
    </row>
  </sheetData>
  <mergeCells count="12">
    <mergeCell ref="A57:G57"/>
    <mergeCell ref="B52:G52"/>
    <mergeCell ref="B53:G53"/>
    <mergeCell ref="B54:G54"/>
    <mergeCell ref="B55:C55"/>
    <mergeCell ref="B56:G56"/>
    <mergeCell ref="A1:F1"/>
    <mergeCell ref="B48:G48"/>
    <mergeCell ref="B49:G49"/>
    <mergeCell ref="B50:G50"/>
    <mergeCell ref="B51:G51"/>
    <mergeCell ref="A33:D3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van 15 lugar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Cézar</cp:lastModifiedBy>
  <dcterms:created xsi:type="dcterms:W3CDTF">2019-11-18T12:02:57Z</dcterms:created>
  <dcterms:modified xsi:type="dcterms:W3CDTF">2023-01-27T14:39:16Z</dcterms:modified>
</cp:coreProperties>
</file>